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9373" lockStructure="1"/>
  <bookViews>
    <workbookView xWindow="0" yWindow="0" windowWidth="16380" windowHeight="8190" tabRatio="588"/>
  </bookViews>
  <sheets>
    <sheet name="Eingabe" sheetId="1" r:id="rId1"/>
    <sheet name="Auswertung" sheetId="2" r:id="rId2"/>
    <sheet name="Rechner" sheetId="3" state="hidden" r:id="rId3"/>
  </sheets>
  <calcPr calcId="144525"/>
</workbook>
</file>

<file path=xl/calcChain.xml><?xml version="1.0" encoding="utf-8"?>
<calcChain xmlns="http://schemas.openxmlformats.org/spreadsheetml/2006/main">
  <c r="D13" i="2" l="1"/>
  <c r="D7" i="2"/>
  <c r="B2" i="3"/>
  <c r="B5" i="3" s="1"/>
  <c r="B3" i="3"/>
  <c r="B6" i="3"/>
  <c r="B14" i="3"/>
  <c r="B16" i="3"/>
  <c r="B23" i="3"/>
  <c r="C24" i="3" s="1"/>
  <c r="C29" i="3" s="1"/>
  <c r="D22" i="2" s="1"/>
  <c r="D23" i="2" s="1"/>
  <c r="C23" i="3"/>
  <c r="C2" i="3"/>
  <c r="D18" i="1"/>
  <c r="C6" i="3"/>
  <c r="C16" i="3"/>
  <c r="C3" i="3"/>
  <c r="C14" i="3"/>
  <c r="C5" i="3"/>
  <c r="C7" i="3"/>
  <c r="C9" i="3"/>
  <c r="D9" i="2"/>
  <c r="C25" i="3"/>
  <c r="D19" i="2"/>
  <c r="C13" i="3"/>
  <c r="C20" i="3"/>
  <c r="D21" i="2"/>
  <c r="D15" i="2"/>
  <c r="C31" i="3"/>
  <c r="D24" i="2" s="1"/>
  <c r="C18" i="3"/>
  <c r="B13" i="3" l="1"/>
  <c r="B7" i="3"/>
  <c r="C18" i="1"/>
  <c r="C9" i="2"/>
  <c r="B25" i="3"/>
  <c r="B24" i="3"/>
  <c r="B10" i="3"/>
  <c r="B20" i="3" l="1"/>
  <c r="B9" i="3"/>
  <c r="B29" i="3"/>
  <c r="C22" i="2" s="1"/>
  <c r="C23" i="2" s="1"/>
  <c r="D10" i="2"/>
  <c r="C10" i="2"/>
  <c r="C19" i="2"/>
  <c r="B26" i="3"/>
  <c r="B18" i="3" l="1"/>
  <c r="C7" i="2"/>
  <c r="B11" i="3"/>
  <c r="C15" i="2"/>
  <c r="B21" i="3"/>
  <c r="B31" i="3"/>
  <c r="C20" i="2"/>
  <c r="C21" i="2"/>
  <c r="D20" i="2"/>
  <c r="D16" i="2" l="1"/>
  <c r="C16" i="2"/>
  <c r="B32" i="3"/>
  <c r="C24" i="2"/>
  <c r="D8" i="2"/>
  <c r="C8" i="2"/>
  <c r="B19" i="3"/>
  <c r="C13" i="2"/>
  <c r="D25" i="2" l="1"/>
  <c r="C25" i="2"/>
  <c r="C14" i="2"/>
  <c r="D14" i="2"/>
</calcChain>
</file>

<file path=xl/comments1.xml><?xml version="1.0" encoding="utf-8"?>
<comments xmlns="http://schemas.openxmlformats.org/spreadsheetml/2006/main">
  <authors>
    <author/>
    <author>Mitarbeiter_2</author>
  </authors>
  <commentList>
    <comment ref="C14" authorId="0">
      <text>
        <r>
          <rPr>
            <sz val="10"/>
            <rFont val="Arial"/>
            <family val="2"/>
          </rPr>
          <t xml:space="preserve">
Bitte hier eingeben wenn Maschine 2 höhere Anschaffungskosten hat</t>
        </r>
      </text>
    </comment>
    <comment ref="D14" authorId="1">
      <text>
        <r>
          <rPr>
            <sz val="10"/>
            <color indexed="81"/>
            <rFont val="Tahoma"/>
            <family val="2"/>
          </rPr>
          <t>Bitte hier eingeben, wenn Maschine 1 höhere Anschaffungskosten hat.</t>
        </r>
      </text>
    </comment>
  </commentList>
</comments>
</file>

<file path=xl/sharedStrings.xml><?xml version="1.0" encoding="utf-8"?>
<sst xmlns="http://schemas.openxmlformats.org/spreadsheetml/2006/main" count="73" uniqueCount="60">
  <si>
    <t>Ausgangswerte</t>
  </si>
  <si>
    <t>Maschine 1</t>
  </si>
  <si>
    <t>Maschine 2</t>
  </si>
  <si>
    <t>Allgemeines</t>
  </si>
  <si>
    <t>Gewünschte Rentabilität</t>
  </si>
  <si>
    <t xml:space="preserve">Anschaffungskosten </t>
  </si>
  <si>
    <t>Anschaffungsnebenkosten</t>
  </si>
  <si>
    <t>Liquidationserlös</t>
  </si>
  <si>
    <t>Nutzungsdauer</t>
  </si>
  <si>
    <t>Jahre</t>
  </si>
  <si>
    <t>Leistungsmenge</t>
  </si>
  <si>
    <t>Einheiten</t>
  </si>
  <si>
    <t>Erlös pro Jahr</t>
  </si>
  <si>
    <t>Geschätzter Gewinn der Differenzinvestition</t>
  </si>
  <si>
    <t>Fixkosten</t>
  </si>
  <si>
    <t>Zinsen</t>
  </si>
  <si>
    <t>Abschreibungen</t>
  </si>
  <si>
    <t>Gehälter und Gemeinkostenlöhne</t>
  </si>
  <si>
    <t>Sonstige Fixkosten</t>
  </si>
  <si>
    <t>Variable Kosten</t>
  </si>
  <si>
    <t>Löhne und Lohnnebenkosten</t>
  </si>
  <si>
    <t>Materialkosten</t>
  </si>
  <si>
    <t>Sonstige variable Kosten</t>
  </si>
  <si>
    <t>Vergleichsmethode</t>
  </si>
  <si>
    <t>Kostenvergleich</t>
  </si>
  <si>
    <t>Pro Einheit</t>
  </si>
  <si>
    <t>Kostendifferenz</t>
  </si>
  <si>
    <t>Pro Periode (pro Jahr)</t>
  </si>
  <si>
    <t>Gewinnvergleichsrechnung</t>
  </si>
  <si>
    <t>Gewinndifferenz</t>
  </si>
  <si>
    <t>Rentabilitätsvergleichsrechnung</t>
  </si>
  <si>
    <t>Rentabilität</t>
  </si>
  <si>
    <t>Rentabilitätsdifferenz</t>
  </si>
  <si>
    <t>Erfüllung mit der gewünschten Rentabilität</t>
  </si>
  <si>
    <t>Rentabilität mit Gewinn der Differenzinvestition</t>
  </si>
  <si>
    <t>Durchschnittsmethode Amortisationszeit</t>
  </si>
  <si>
    <t>Amortisationszeitdifferenz</t>
  </si>
  <si>
    <t>Abschreibung</t>
  </si>
  <si>
    <t>Zinskosten</t>
  </si>
  <si>
    <t>Summe Fixkosten</t>
  </si>
  <si>
    <t>Summe Variable Kosten</t>
  </si>
  <si>
    <t>Summe Gesamtkosten</t>
  </si>
  <si>
    <t>Kosten je Einheit</t>
  </si>
  <si>
    <t>Kostenunterschied</t>
  </si>
  <si>
    <t>Kosten fix je Stk.</t>
  </si>
  <si>
    <t>Kosten var. je Stk.</t>
  </si>
  <si>
    <t>Erlös je Einheit</t>
  </si>
  <si>
    <t>Gewinn je Einheit</t>
  </si>
  <si>
    <t>Gewinn Differenz</t>
  </si>
  <si>
    <t>Gewinn pro Jahr</t>
  </si>
  <si>
    <t>Durchschnittliche Kapitaleinsatz</t>
  </si>
  <si>
    <t>Kapitaleinsatz Differenz</t>
  </si>
  <si>
    <t>Rentabilität mit Diff. Invest.</t>
  </si>
  <si>
    <t>Durchschnitt. Amortisationszeit</t>
  </si>
  <si>
    <t>Differenz der Amortisationszeit</t>
  </si>
  <si>
    <t>Statischer Investitionsrechner</t>
  </si>
  <si>
    <t>Investition 1</t>
  </si>
  <si>
    <t>Investition 2</t>
  </si>
  <si>
    <t xml:space="preserve">Damit Sie sich im Vorfeld Gedanken zu Ihrer Investition und dem gewünschten Kredit machen können, stellen wir Ihnen ein Tool zur Verfügung, das Ihnen diese Aufgabe erleichtern soll. Mit diesem statischen Investitionsrechner können Sie die Rentabilität der Investition prüfen, die Amortisationsdauer feststellen und verschiedene Alternativinvestitionen vergleichen. 
Befüllen Sie die entsprechenden Eingabefelder (grau hinterlegt) für die Investitionsalternativen 1 und 2.
Im Register Auswertung finden Sie das berechnete Ergebnis.
Sollten Fragen zur Umsetzung der Investition aufkommen, können Sie sich gerne mittels unseres Kontaktformulars an uns wenden. 
Ihr EuroCoaching-Team!
</t>
  </si>
  <si>
    <t>Auswertung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</si>
</sst>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Red]\-#,##0.00\ [$€-407]"/>
  </numFmts>
  <fonts count="11" x14ac:knownFonts="1">
    <font>
      <sz val="10"/>
      <name val="Arial"/>
      <family val="2"/>
    </font>
    <font>
      <sz val="10"/>
      <color indexed="11"/>
      <name val="Arial"/>
      <family val="2"/>
    </font>
    <font>
      <sz val="10"/>
      <color indexed="10"/>
      <name val="Arial"/>
      <family val="2"/>
    </font>
    <font>
      <sz val="10"/>
      <color indexed="13"/>
      <name val="Arial"/>
      <family val="2"/>
    </font>
    <font>
      <sz val="10"/>
      <color indexed="81"/>
      <name val="Tahoma"/>
      <family val="2"/>
    </font>
    <font>
      <sz val="10"/>
      <name val="Arial"/>
      <family val="2"/>
    </font>
    <font>
      <sz val="10"/>
      <color theme="1" tint="0.34998626667073579"/>
      <name val="Calibri"/>
      <family val="2"/>
      <scheme val="minor"/>
    </font>
    <font>
      <b/>
      <sz val="11"/>
      <color theme="1" tint="0.34998626667073579"/>
      <name val="Calibri"/>
      <family val="2"/>
      <scheme val="minor"/>
    </font>
    <font>
      <sz val="12"/>
      <color theme="1" tint="0.34998626667073579"/>
      <name val="Calibri"/>
      <family val="2"/>
      <scheme val="minor"/>
    </font>
    <font>
      <b/>
      <sz val="12"/>
      <color theme="1" tint="0.34998626667073579"/>
      <name val="Calibri"/>
      <family val="2"/>
      <scheme val="minor"/>
    </font>
    <font>
      <b/>
      <sz val="22"/>
      <color theme="1" tint="0.34998626667073579"/>
      <name val="Calibri"/>
      <family val="2"/>
      <scheme val="minor"/>
    </font>
  </fonts>
  <fills count="6">
    <fill>
      <patternFill patternType="none"/>
    </fill>
    <fill>
      <patternFill patternType="gray125"/>
    </fill>
    <fill>
      <patternFill patternType="solid">
        <fgColor indexed="43"/>
        <bgColor indexed="26"/>
      </patternFill>
    </fill>
    <fill>
      <patternFill patternType="solid">
        <fgColor indexed="23"/>
        <bgColor indexed="55"/>
      </patternFill>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5">
    <xf numFmtId="0" fontId="0" fillId="0" borderId="0"/>
    <xf numFmtId="0" fontId="5" fillId="2"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cellStyleXfs>
  <cellXfs count="31">
    <xf numFmtId="0" fontId="0" fillId="0" borderId="0" xfId="0"/>
    <xf numFmtId="164" fontId="0" fillId="0" borderId="0" xfId="0" applyNumberFormat="1"/>
    <xf numFmtId="0" fontId="0" fillId="0" borderId="0" xfId="0" applyNumberFormat="1"/>
    <xf numFmtId="10" fontId="0" fillId="0" borderId="0" xfId="0" applyNumberFormat="1"/>
    <xf numFmtId="2" fontId="0" fillId="0" borderId="0" xfId="0" applyNumberFormat="1"/>
    <xf numFmtId="0" fontId="6" fillId="4" borderId="0" xfId="0" applyFont="1" applyFill="1" applyBorder="1"/>
    <xf numFmtId="0" fontId="7" fillId="4" borderId="0" xfId="0" applyFont="1" applyFill="1" applyBorder="1"/>
    <xf numFmtId="0" fontId="6" fillId="4" borderId="0" xfId="0" applyFont="1" applyFill="1" applyBorder="1" applyAlignment="1"/>
    <xf numFmtId="0" fontId="8" fillId="4" borderId="0" xfId="0" applyFont="1" applyFill="1" applyBorder="1"/>
    <xf numFmtId="0" fontId="8" fillId="4" borderId="0" xfId="0" applyFont="1" applyFill="1" applyBorder="1" applyAlignment="1"/>
    <xf numFmtId="0" fontId="9" fillId="4" borderId="0" xfId="0" applyFont="1" applyFill="1" applyBorder="1"/>
    <xf numFmtId="10" fontId="8" fillId="5" borderId="0" xfId="0" applyNumberFormat="1" applyFont="1" applyFill="1" applyBorder="1" applyAlignment="1" applyProtection="1">
      <alignment horizontal="right" vertical="center" indent="1"/>
      <protection locked="0"/>
    </xf>
    <xf numFmtId="164" fontId="8" fillId="5" borderId="0" xfId="0" applyNumberFormat="1" applyFont="1" applyFill="1" applyBorder="1" applyAlignment="1" applyProtection="1">
      <alignment horizontal="right" vertical="center" indent="1"/>
      <protection locked="0"/>
    </xf>
    <xf numFmtId="0" fontId="8" fillId="5" borderId="0" xfId="0" applyFont="1" applyFill="1" applyBorder="1" applyAlignment="1" applyProtection="1">
      <alignment horizontal="right" vertical="center" indent="1"/>
      <protection locked="0"/>
    </xf>
    <xf numFmtId="164" fontId="8" fillId="5" borderId="0" xfId="0" applyNumberFormat="1" applyFont="1" applyFill="1" applyBorder="1" applyAlignment="1" applyProtection="1">
      <alignment horizontal="right" vertical="center" indent="1"/>
      <protection locked="0" hidden="1"/>
    </xf>
    <xf numFmtId="164" fontId="8" fillId="5" borderId="0" xfId="1" applyNumberFormat="1" applyFont="1" applyFill="1" applyBorder="1" applyAlignment="1" applyProtection="1">
      <alignment horizontal="right" vertical="center" indent="1"/>
    </xf>
    <xf numFmtId="0" fontId="6" fillId="4" borderId="0" xfId="0" applyFont="1" applyFill="1" applyBorder="1" applyAlignment="1">
      <alignment horizontal="right" vertical="center" indent="1"/>
    </xf>
    <xf numFmtId="0" fontId="8" fillId="4" borderId="0" xfId="0" applyFont="1" applyFill="1" applyBorder="1" applyAlignment="1">
      <alignment horizontal="right" vertical="center" indent="1"/>
    </xf>
    <xf numFmtId="164" fontId="8" fillId="4" borderId="0" xfId="0" applyNumberFormat="1" applyFont="1" applyFill="1" applyBorder="1" applyAlignment="1">
      <alignment horizontal="right" vertical="center" indent="1"/>
    </xf>
    <xf numFmtId="164" fontId="8" fillId="4" borderId="0" xfId="0" applyNumberFormat="1" applyFont="1" applyFill="1" applyBorder="1"/>
    <xf numFmtId="2" fontId="8" fillId="4" borderId="0" xfId="0" applyNumberFormat="1" applyFont="1" applyFill="1" applyBorder="1"/>
    <xf numFmtId="0" fontId="8" fillId="4" borderId="0" xfId="0" applyFont="1" applyFill="1" applyBorder="1" applyAlignment="1">
      <alignment horizontal="right"/>
    </xf>
    <xf numFmtId="0" fontId="9" fillId="4" borderId="0" xfId="0" applyFont="1" applyFill="1" applyBorder="1" applyAlignment="1">
      <alignment horizontal="left" vertical="center"/>
    </xf>
    <xf numFmtId="0" fontId="8" fillId="4" borderId="0" xfId="0" applyFont="1" applyFill="1" applyBorder="1" applyAlignment="1">
      <alignment horizontal="center"/>
    </xf>
    <xf numFmtId="0" fontId="10" fillId="4" borderId="0" xfId="0" applyFont="1" applyFill="1" applyBorder="1" applyAlignment="1">
      <alignment horizontal="left" vertical="center"/>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164" fontId="8" fillId="4" borderId="0" xfId="0" applyNumberFormat="1" applyFont="1" applyFill="1" applyBorder="1" applyAlignment="1">
      <alignment horizontal="right" vertical="center"/>
    </xf>
    <xf numFmtId="0" fontId="8" fillId="4" borderId="0" xfId="0" applyFont="1" applyFill="1" applyBorder="1" applyAlignment="1">
      <alignment horizontal="right" vertical="center"/>
    </xf>
    <xf numFmtId="10" fontId="8" fillId="4" borderId="0" xfId="0" applyNumberFormat="1" applyFont="1" applyFill="1" applyBorder="1" applyAlignment="1">
      <alignment horizontal="right" vertical="center"/>
    </xf>
    <xf numFmtId="2" fontId="8" fillId="4" borderId="0" xfId="0" applyNumberFormat="1" applyFont="1" applyFill="1" applyBorder="1" applyAlignment="1">
      <alignment horizontal="right" vertical="center"/>
    </xf>
  </cellXfs>
  <cellStyles count="5">
    <cellStyle name="eingabe" xfId="1"/>
    <cellStyle name="gleich grau" xfId="2"/>
    <cellStyle name="negativ rot" xfId="3"/>
    <cellStyle name="positiv grün" xfId="4"/>
    <cellStyle name="Standard" xfId="0" builtinId="0"/>
  </cellStyles>
  <dxfs count="46">
    <dxf>
      <font>
        <color theme="5"/>
        <name val="Cambria"/>
        <scheme val="none"/>
      </font>
      <fill>
        <patternFill patternType="solid">
          <fgColor indexed="64"/>
          <bgColor theme="0"/>
        </patternFill>
      </fill>
    </dxf>
    <dxf>
      <font>
        <color theme="6"/>
        <name val="Cambria"/>
        <scheme val="none"/>
      </font>
      <fill>
        <patternFill patternType="solid">
          <fgColor indexed="64"/>
          <bgColor theme="0"/>
        </patternFill>
      </fill>
    </dxf>
    <dxf>
      <font>
        <color theme="9"/>
        <name val="Cambria"/>
        <scheme val="none"/>
      </font>
      <fill>
        <patternFill patternType="solid">
          <fgColor indexed="64"/>
          <bgColor theme="0"/>
        </patternFill>
      </fill>
    </dxf>
    <dxf>
      <font>
        <color theme="9"/>
        <name val="Cambria"/>
        <scheme val="none"/>
      </font>
      <fill>
        <patternFill patternType="none">
          <fgColor indexed="64"/>
          <bgColor indexed="65"/>
        </patternFill>
      </fill>
      <border>
        <left/>
        <right/>
        <top/>
        <bottom/>
      </border>
    </dxf>
    <dxf>
      <font>
        <color theme="6"/>
        <name val="Cambria"/>
        <scheme val="none"/>
      </font>
      <fill>
        <patternFill patternType="none">
          <fgColor indexed="64"/>
          <bgColor indexed="65"/>
        </patternFill>
      </fill>
      <border>
        <left/>
        <right/>
        <top/>
        <bottom/>
      </border>
    </dxf>
    <dxf>
      <font>
        <color theme="5"/>
        <name val="Cambria"/>
        <scheme val="none"/>
      </font>
      <fill>
        <patternFill patternType="none">
          <fgColor indexed="64"/>
          <bgColor indexed="65"/>
        </patternFill>
      </fill>
      <border>
        <left/>
        <right/>
        <top/>
        <bottom/>
      </border>
    </dxf>
    <dxf>
      <font>
        <color theme="5"/>
        <name val="Cambria"/>
        <scheme val="none"/>
      </font>
      <fill>
        <patternFill patternType="none">
          <fgColor indexed="64"/>
          <bgColor indexed="65"/>
        </patternFill>
      </fill>
    </dxf>
    <dxf>
      <font>
        <color theme="6"/>
        <name val="Cambria"/>
        <scheme val="none"/>
      </font>
      <fill>
        <patternFill patternType="none">
          <fgColor indexed="64"/>
          <bgColor indexed="65"/>
        </patternFill>
      </fill>
    </dxf>
    <dxf>
      <font>
        <color theme="9"/>
        <name val="Cambria"/>
        <scheme val="none"/>
      </font>
      <fill>
        <patternFill patternType="none">
          <fgColor indexed="64"/>
          <bgColor indexed="65"/>
        </patternFill>
      </fill>
    </dxf>
    <dxf>
      <font>
        <color theme="5"/>
        <name val="Cambria"/>
        <scheme val="none"/>
      </font>
      <fill>
        <patternFill patternType="none">
          <fgColor indexed="64"/>
          <bgColor indexed="65"/>
        </patternFill>
      </fill>
      <border>
        <left/>
        <right/>
        <top/>
        <bottom/>
      </border>
    </dxf>
    <dxf>
      <font>
        <color theme="6"/>
        <name val="Cambria"/>
        <scheme val="none"/>
      </font>
      <fill>
        <patternFill patternType="none">
          <fgColor indexed="64"/>
          <bgColor indexed="65"/>
        </patternFill>
      </fill>
      <border>
        <left/>
        <right/>
        <top/>
        <bottom/>
      </border>
    </dxf>
    <dxf>
      <font>
        <color theme="6"/>
        <name val="Cambria"/>
        <scheme val="none"/>
      </font>
      <fill>
        <patternFill patternType="none">
          <fgColor indexed="64"/>
          <bgColor indexed="65"/>
        </patternFill>
      </fill>
    </dxf>
    <dxf>
      <font>
        <color theme="5"/>
        <name val="Cambria"/>
        <scheme val="none"/>
      </font>
      <fill>
        <patternFill patternType="none">
          <fgColor indexed="64"/>
          <bgColor indexed="65"/>
        </patternFill>
      </fill>
    </dxf>
    <dxf>
      <font>
        <color theme="9"/>
        <name val="Cambria"/>
        <scheme val="none"/>
      </font>
      <fill>
        <patternFill patternType="none">
          <fgColor indexed="64"/>
          <bgColor indexed="65"/>
        </patternFill>
      </fill>
    </dxf>
    <dxf>
      <font>
        <color theme="5"/>
        <name val="Cambria"/>
        <scheme val="none"/>
      </font>
      <fill>
        <patternFill patternType="none">
          <fgColor indexed="64"/>
          <bgColor indexed="65"/>
        </patternFill>
      </fill>
    </dxf>
    <dxf>
      <font>
        <color theme="6"/>
        <name val="Cambria"/>
        <scheme val="none"/>
      </font>
      <fill>
        <patternFill patternType="none">
          <fgColor indexed="64"/>
          <bgColor indexed="65"/>
        </patternFill>
      </fill>
    </dxf>
    <dxf>
      <font>
        <color theme="9"/>
        <name val="Cambria"/>
        <scheme val="none"/>
      </font>
      <fill>
        <patternFill patternType="none">
          <fgColor indexed="64"/>
          <bgColor indexed="65"/>
        </patternFill>
      </fill>
    </dxf>
    <dxf>
      <font>
        <color theme="6"/>
        <name val="Cambria"/>
        <scheme val="none"/>
      </font>
      <fill>
        <patternFill patternType="none">
          <fgColor indexed="64"/>
          <bgColor indexed="65"/>
        </patternFill>
      </fill>
    </dxf>
    <dxf>
      <font>
        <color theme="5"/>
        <name val="Cambria"/>
        <scheme val="none"/>
      </font>
      <fill>
        <patternFill patternType="none">
          <fgColor indexed="64"/>
          <bgColor indexed="65"/>
        </patternFill>
      </fill>
    </dxf>
    <dxf>
      <font>
        <color theme="9"/>
        <name val="Cambria"/>
        <scheme val="none"/>
      </font>
      <fill>
        <patternFill patternType="none">
          <fgColor indexed="64"/>
          <bgColor indexed="65"/>
        </patternFill>
      </fill>
    </dxf>
    <dxf>
      <font>
        <color theme="5"/>
        <name val="Cambria"/>
        <scheme val="none"/>
      </font>
      <fill>
        <patternFill patternType="none">
          <fgColor indexed="64"/>
          <bgColor indexed="65"/>
        </patternFill>
      </fill>
    </dxf>
    <dxf>
      <font>
        <color theme="6"/>
        <name val="Cambria"/>
        <scheme val="none"/>
      </font>
      <fill>
        <patternFill patternType="none">
          <fgColor indexed="64"/>
          <bgColor indexed="65"/>
        </patternFill>
      </fill>
    </dxf>
    <dxf>
      <font>
        <color theme="9"/>
        <name val="Cambria"/>
        <scheme val="none"/>
      </font>
      <fill>
        <patternFill patternType="none">
          <fgColor indexed="64"/>
          <bgColor indexed="65"/>
        </patternFill>
      </fill>
    </dxf>
    <dxf>
      <font>
        <color theme="9"/>
        <name val="Cambria"/>
        <scheme val="none"/>
      </font>
      <fill>
        <patternFill patternType="solid">
          <fgColor indexed="64"/>
          <bgColor theme="0"/>
        </patternFill>
      </fill>
    </dxf>
    <dxf>
      <font>
        <color theme="5"/>
        <name val="Cambria"/>
        <scheme val="none"/>
      </font>
      <fill>
        <patternFill patternType="solid">
          <fgColor indexed="64"/>
          <bgColor theme="0"/>
        </patternFill>
      </fill>
    </dxf>
    <dxf>
      <font>
        <color theme="6"/>
        <name val="Cambria"/>
        <scheme val="none"/>
      </font>
      <fill>
        <patternFill patternType="solid">
          <fgColor indexed="64"/>
          <bgColor theme="0"/>
        </patternFill>
      </fill>
    </dxf>
    <dxf>
      <font>
        <color theme="5"/>
        <name val="Cambria"/>
        <scheme val="none"/>
      </font>
      <fill>
        <patternFill patternType="solid">
          <fgColor indexed="64"/>
          <bgColor theme="0"/>
        </patternFill>
      </fill>
      <border>
        <left/>
        <right/>
        <top/>
        <bottom/>
      </border>
    </dxf>
    <dxf>
      <font>
        <color theme="9"/>
        <name val="Cambria"/>
        <scheme val="none"/>
      </font>
      <fill>
        <patternFill patternType="solid">
          <fgColor indexed="64"/>
          <bgColor theme="0"/>
        </patternFill>
      </fill>
      <border>
        <left/>
        <right/>
        <top/>
        <bottom/>
      </border>
    </dxf>
    <dxf>
      <font>
        <color theme="6"/>
        <name val="Cambria"/>
        <scheme val="none"/>
      </font>
      <fill>
        <patternFill patternType="solid">
          <fgColor indexed="64"/>
          <bgColor theme="0"/>
        </patternFill>
      </fill>
      <border>
        <left/>
        <right/>
        <top/>
        <bottom/>
      </border>
    </dxf>
    <dxf>
      <font>
        <color theme="5"/>
        <name val="Cambria"/>
        <scheme val="none"/>
      </font>
      <fill>
        <patternFill patternType="solid">
          <fgColor indexed="64"/>
          <bgColor theme="0"/>
        </patternFill>
      </fill>
    </dxf>
    <dxf>
      <font>
        <color theme="6"/>
        <name val="Cambria"/>
        <scheme val="none"/>
      </font>
      <fill>
        <patternFill patternType="solid">
          <fgColor indexed="64"/>
          <bgColor theme="0"/>
        </patternFill>
      </fill>
    </dxf>
    <dxf>
      <font>
        <color theme="6"/>
        <name val="Cambria"/>
        <scheme val="none"/>
      </font>
      <fill>
        <patternFill patternType="solid">
          <fgColor indexed="64"/>
          <bgColor theme="0"/>
        </patternFill>
      </fill>
    </dxf>
    <dxf>
      <font>
        <color theme="5"/>
        <name val="Cambria"/>
        <scheme val="none"/>
      </font>
      <fill>
        <patternFill patternType="solid">
          <fgColor indexed="64"/>
          <bgColor theme="0"/>
        </patternFill>
      </fill>
    </dxf>
    <dxf>
      <font>
        <color theme="9"/>
        <name val="Cambria"/>
        <scheme val="none"/>
      </font>
      <fill>
        <patternFill patternType="solid">
          <fgColor indexed="64"/>
          <bgColor theme="0"/>
        </patternFill>
      </fill>
    </dxf>
    <dxf>
      <font>
        <color theme="6"/>
        <name val="Cambria"/>
        <scheme val="none"/>
      </font>
      <fill>
        <patternFill patternType="solid">
          <fgColor indexed="64"/>
          <bgColor theme="0"/>
        </patternFill>
      </fill>
    </dxf>
    <dxf>
      <font>
        <color theme="5"/>
        <name val="Cambria"/>
        <scheme val="none"/>
      </font>
      <fill>
        <patternFill patternType="solid">
          <fgColor indexed="64"/>
          <bgColor theme="0"/>
        </patternFill>
      </fill>
    </dxf>
    <dxf>
      <font>
        <color theme="9"/>
        <name val="Cambria"/>
        <scheme val="none"/>
      </font>
      <fill>
        <patternFill patternType="solid">
          <fgColor indexed="64"/>
          <bgColor theme="0"/>
        </patternFill>
      </fill>
    </dxf>
    <dxf>
      <font>
        <color theme="6"/>
        <name val="Cambria"/>
        <scheme val="none"/>
      </font>
      <fill>
        <patternFill patternType="solid">
          <fgColor indexed="64"/>
          <bgColor theme="0"/>
        </patternFill>
      </fill>
    </dxf>
    <dxf>
      <font>
        <color theme="5"/>
        <name val="Cambria"/>
        <scheme val="none"/>
      </font>
      <fill>
        <patternFill patternType="solid">
          <fgColor indexed="64"/>
          <bgColor theme="0"/>
        </patternFill>
      </fill>
    </dxf>
    <dxf>
      <font>
        <color theme="9"/>
        <name val="Cambria"/>
        <scheme val="none"/>
      </font>
      <fill>
        <patternFill patternType="solid">
          <fgColor indexed="64"/>
          <bgColor theme="0"/>
        </patternFill>
      </fill>
    </dxf>
    <dxf>
      <font>
        <color theme="6"/>
        <name val="Cambria"/>
        <scheme val="none"/>
      </font>
      <fill>
        <patternFill patternType="solid">
          <fgColor indexed="64"/>
          <bgColor theme="0"/>
        </patternFill>
      </fill>
    </dxf>
    <dxf>
      <font>
        <color theme="5"/>
        <name val="Cambria"/>
        <scheme val="none"/>
      </font>
      <fill>
        <patternFill patternType="solid">
          <fgColor indexed="64"/>
          <bgColor theme="0"/>
        </patternFill>
      </fill>
    </dxf>
    <dxf>
      <font>
        <color theme="9"/>
        <name val="Cambria"/>
        <scheme val="none"/>
      </font>
      <fill>
        <patternFill patternType="solid">
          <fgColor indexed="64"/>
          <bgColor theme="0"/>
        </patternFill>
      </fill>
    </dxf>
    <dxf>
      <font>
        <color theme="9"/>
        <name val="Cambria"/>
        <scheme val="none"/>
      </font>
      <fill>
        <patternFill patternType="none">
          <fgColor indexed="64"/>
          <bgColor indexed="65"/>
        </patternFill>
      </fill>
      <border>
        <left/>
        <right/>
        <top/>
        <bottom/>
      </border>
    </dxf>
    <dxf>
      <font>
        <color theme="6"/>
        <name val="Cambria"/>
        <scheme val="none"/>
      </font>
      <fill>
        <patternFill patternType="solid">
          <fgColor indexed="64"/>
          <bgColor theme="0"/>
        </patternFill>
      </fill>
      <border>
        <left/>
        <right/>
        <top/>
        <bottom/>
      </border>
    </dxf>
    <dxf>
      <font>
        <color theme="5"/>
        <name val="Cambria"/>
        <scheme val="none"/>
      </font>
      <fill>
        <patternFill patternType="solid">
          <fgColor indexed="64"/>
          <bgColor theme="0"/>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1743075</xdr:colOff>
      <xdr:row>0</xdr:row>
      <xdr:rowOff>1343025</xdr:rowOff>
    </xdr:to>
    <xdr:pic>
      <xdr:nvPicPr>
        <xdr:cNvPr id="1039"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944" b="14789"/>
        <a:stretch>
          <a:fillRect/>
        </a:stretch>
      </xdr:blipFill>
      <xdr:spPr bwMode="auto">
        <a:xfrm>
          <a:off x="57150" y="38100"/>
          <a:ext cx="21336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1771650</xdr:colOff>
      <xdr:row>0</xdr:row>
      <xdr:rowOff>1381125</xdr:rowOff>
    </xdr:to>
    <xdr:pic>
      <xdr:nvPicPr>
        <xdr:cNvPr id="205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944" b="14789"/>
        <a:stretch>
          <a:fillRect/>
        </a:stretch>
      </xdr:blipFill>
      <xdr:spPr bwMode="auto">
        <a:xfrm>
          <a:off x="85725" y="76200"/>
          <a:ext cx="21336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25"/>
  <sheetViews>
    <sheetView tabSelected="1" topLeftCell="A2" workbookViewId="0">
      <selection activeCell="C9" sqref="C9"/>
    </sheetView>
  </sheetViews>
  <sheetFormatPr baseColWidth="10" defaultColWidth="11.7109375" defaultRowHeight="12.75" x14ac:dyDescent="0.2"/>
  <cols>
    <col min="1" max="1" width="6.7109375" style="5" customWidth="1"/>
    <col min="2" max="2" width="44.5703125" style="5" customWidth="1"/>
    <col min="3" max="5" width="14.5703125" style="5" customWidth="1"/>
    <col min="6" max="6" width="8.140625" style="5" customWidth="1"/>
    <col min="7" max="16384" width="11.7109375" style="5"/>
  </cols>
  <sheetData>
    <row r="1" spans="2:12" ht="112.5" customHeight="1" x14ac:dyDescent="0.2">
      <c r="C1" s="24" t="s">
        <v>55</v>
      </c>
      <c r="D1" s="24"/>
      <c r="E1" s="24"/>
      <c r="F1" s="24"/>
      <c r="G1" s="24"/>
      <c r="H1" s="24"/>
      <c r="I1" s="24"/>
      <c r="J1" s="24"/>
    </row>
    <row r="2" spans="2:12" ht="15" x14ac:dyDescent="0.25">
      <c r="B2" s="6"/>
      <c r="F2" s="7"/>
    </row>
    <row r="3" spans="2:12" ht="15.75" x14ac:dyDescent="0.25">
      <c r="B3" s="8"/>
      <c r="C3" s="23"/>
      <c r="D3" s="23"/>
      <c r="E3" s="8"/>
      <c r="F3" s="9"/>
      <c r="G3" s="8"/>
      <c r="H3" s="8"/>
      <c r="I3" s="8"/>
      <c r="J3" s="8"/>
      <c r="K3" s="8"/>
      <c r="L3" s="8"/>
    </row>
    <row r="4" spans="2:12" ht="19.5" customHeight="1" x14ac:dyDescent="0.25">
      <c r="B4" s="10" t="s">
        <v>0</v>
      </c>
      <c r="C4" s="10" t="s">
        <v>56</v>
      </c>
      <c r="D4" s="10" t="s">
        <v>57</v>
      </c>
      <c r="E4" s="8"/>
      <c r="F4" s="9"/>
      <c r="G4" s="25" t="s">
        <v>58</v>
      </c>
      <c r="H4" s="26"/>
      <c r="I4" s="26"/>
      <c r="J4" s="26"/>
      <c r="K4" s="26"/>
      <c r="L4" s="26"/>
    </row>
    <row r="5" spans="2:12" ht="19.5" customHeight="1" x14ac:dyDescent="0.25">
      <c r="F5" s="9"/>
      <c r="G5" s="26"/>
      <c r="H5" s="26"/>
      <c r="I5" s="26"/>
      <c r="J5" s="26"/>
      <c r="K5" s="26"/>
      <c r="L5" s="26"/>
    </row>
    <row r="6" spans="2:12" ht="19.5" customHeight="1" x14ac:dyDescent="0.25">
      <c r="B6" s="10" t="s">
        <v>3</v>
      </c>
      <c r="C6" s="8"/>
      <c r="D6" s="8"/>
      <c r="E6" s="8"/>
      <c r="F6" s="9"/>
      <c r="G6" s="26"/>
      <c r="H6" s="26"/>
      <c r="I6" s="26"/>
      <c r="J6" s="26"/>
      <c r="K6" s="26"/>
      <c r="L6" s="26"/>
    </row>
    <row r="7" spans="2:12" ht="19.5" customHeight="1" x14ac:dyDescent="0.25">
      <c r="B7" s="8" t="s">
        <v>4</v>
      </c>
      <c r="C7" s="11">
        <v>0.05</v>
      </c>
      <c r="D7" s="11">
        <v>0.05</v>
      </c>
      <c r="E7" s="8"/>
      <c r="F7" s="9"/>
      <c r="G7" s="26"/>
      <c r="H7" s="26"/>
      <c r="I7" s="26"/>
      <c r="J7" s="26"/>
      <c r="K7" s="26"/>
      <c r="L7" s="26"/>
    </row>
    <row r="8" spans="2:12" ht="19.5" customHeight="1" x14ac:dyDescent="0.25">
      <c r="B8" s="8" t="s">
        <v>5</v>
      </c>
      <c r="C8" s="12">
        <v>1000</v>
      </c>
      <c r="D8" s="12">
        <v>2000</v>
      </c>
      <c r="E8" s="8"/>
      <c r="F8" s="9"/>
      <c r="G8" s="26"/>
      <c r="H8" s="26"/>
      <c r="I8" s="26"/>
      <c r="J8" s="26"/>
      <c r="K8" s="26"/>
      <c r="L8" s="26"/>
    </row>
    <row r="9" spans="2:12" ht="19.5" customHeight="1" x14ac:dyDescent="0.25">
      <c r="B9" s="8" t="s">
        <v>6</v>
      </c>
      <c r="C9" s="12"/>
      <c r="D9" s="12">
        <v>100</v>
      </c>
      <c r="E9" s="8"/>
      <c r="F9" s="9"/>
      <c r="G9" s="26"/>
      <c r="H9" s="26"/>
      <c r="I9" s="26"/>
      <c r="J9" s="26"/>
      <c r="K9" s="26"/>
      <c r="L9" s="26"/>
    </row>
    <row r="10" spans="2:12" ht="19.5" customHeight="1" x14ac:dyDescent="0.25">
      <c r="B10" s="8" t="s">
        <v>7</v>
      </c>
      <c r="C10" s="12">
        <v>100</v>
      </c>
      <c r="D10" s="12">
        <v>200</v>
      </c>
      <c r="E10" s="8"/>
      <c r="F10" s="9"/>
      <c r="G10" s="26"/>
      <c r="H10" s="26"/>
      <c r="I10" s="26"/>
      <c r="J10" s="26"/>
      <c r="K10" s="26"/>
      <c r="L10" s="26"/>
    </row>
    <row r="11" spans="2:12" ht="19.5" customHeight="1" x14ac:dyDescent="0.25">
      <c r="B11" s="8" t="s">
        <v>8</v>
      </c>
      <c r="C11" s="13">
        <v>5</v>
      </c>
      <c r="D11" s="13">
        <v>5</v>
      </c>
      <c r="E11" s="8" t="s">
        <v>9</v>
      </c>
      <c r="F11" s="9"/>
      <c r="G11" s="26"/>
      <c r="H11" s="26"/>
      <c r="I11" s="26"/>
      <c r="J11" s="26"/>
      <c r="K11" s="26"/>
      <c r="L11" s="26"/>
    </row>
    <row r="12" spans="2:12" ht="19.5" customHeight="1" x14ac:dyDescent="0.25">
      <c r="B12" s="8" t="s">
        <v>10</v>
      </c>
      <c r="C12" s="13">
        <v>100</v>
      </c>
      <c r="D12" s="13">
        <v>100</v>
      </c>
      <c r="E12" s="8" t="s">
        <v>11</v>
      </c>
      <c r="F12" s="9"/>
      <c r="G12" s="26"/>
      <c r="H12" s="26"/>
      <c r="I12" s="26"/>
      <c r="J12" s="26"/>
      <c r="K12" s="26"/>
      <c r="L12" s="26"/>
    </row>
    <row r="13" spans="2:12" ht="19.5" customHeight="1" x14ac:dyDescent="0.25">
      <c r="B13" s="8" t="s">
        <v>12</v>
      </c>
      <c r="C13" s="12">
        <v>750</v>
      </c>
      <c r="D13" s="12">
        <v>1250</v>
      </c>
      <c r="E13" s="8"/>
      <c r="F13" s="9"/>
      <c r="G13" s="26"/>
      <c r="H13" s="26"/>
      <c r="I13" s="26"/>
      <c r="J13" s="26"/>
      <c r="K13" s="26"/>
      <c r="L13" s="26"/>
    </row>
    <row r="14" spans="2:12" ht="19.5" customHeight="1" x14ac:dyDescent="0.25">
      <c r="B14" s="8" t="s">
        <v>13</v>
      </c>
      <c r="C14" s="14">
        <v>0</v>
      </c>
      <c r="D14" s="15">
        <v>0</v>
      </c>
      <c r="E14" s="8"/>
      <c r="F14" s="9"/>
      <c r="G14" s="26"/>
      <c r="H14" s="26"/>
      <c r="I14" s="26"/>
      <c r="J14" s="26"/>
      <c r="K14" s="26"/>
      <c r="L14" s="26"/>
    </row>
    <row r="15" spans="2:12" ht="19.5" customHeight="1" x14ac:dyDescent="0.25">
      <c r="C15" s="16"/>
      <c r="D15" s="16"/>
      <c r="E15" s="8"/>
      <c r="F15" s="9"/>
      <c r="G15" s="26"/>
      <c r="H15" s="26"/>
      <c r="I15" s="26"/>
      <c r="J15" s="26"/>
      <c r="K15" s="26"/>
      <c r="L15" s="26"/>
    </row>
    <row r="16" spans="2:12" ht="19.5" customHeight="1" x14ac:dyDescent="0.25">
      <c r="B16" s="10" t="s">
        <v>14</v>
      </c>
      <c r="C16" s="17"/>
      <c r="D16" s="17"/>
      <c r="E16" s="8"/>
      <c r="F16" s="9"/>
      <c r="G16" s="26"/>
      <c r="H16" s="26"/>
      <c r="I16" s="26"/>
      <c r="J16" s="26"/>
      <c r="K16" s="26"/>
      <c r="L16" s="26"/>
    </row>
    <row r="17" spans="2:12" ht="19.5" customHeight="1" x14ac:dyDescent="0.25">
      <c r="B17" s="8" t="s">
        <v>15</v>
      </c>
      <c r="C17" s="11">
        <v>0.08</v>
      </c>
      <c r="D17" s="11">
        <v>0.08</v>
      </c>
      <c r="E17" s="8"/>
      <c r="F17" s="9"/>
      <c r="G17" s="26"/>
      <c r="H17" s="26"/>
      <c r="I17" s="26"/>
      <c r="J17" s="26"/>
      <c r="K17" s="26"/>
      <c r="L17" s="26"/>
    </row>
    <row r="18" spans="2:12" ht="19.5" customHeight="1" x14ac:dyDescent="0.25">
      <c r="B18" s="8" t="s">
        <v>16</v>
      </c>
      <c r="C18" s="18">
        <f>Rechner!B2</f>
        <v>180</v>
      </c>
      <c r="D18" s="18">
        <f>Rechner!C2</f>
        <v>380</v>
      </c>
      <c r="E18" s="8"/>
      <c r="F18" s="9"/>
      <c r="G18" s="26"/>
      <c r="H18" s="26"/>
      <c r="I18" s="26"/>
      <c r="J18" s="26"/>
      <c r="K18" s="26"/>
      <c r="L18" s="26"/>
    </row>
    <row r="19" spans="2:12" ht="19.5" customHeight="1" x14ac:dyDescent="0.25">
      <c r="B19" s="8" t="s">
        <v>17</v>
      </c>
      <c r="C19" s="12">
        <v>100</v>
      </c>
      <c r="D19" s="12">
        <v>100</v>
      </c>
      <c r="E19" s="8"/>
      <c r="F19" s="9"/>
      <c r="G19" s="26"/>
      <c r="H19" s="26"/>
      <c r="I19" s="26"/>
      <c r="J19" s="26"/>
      <c r="K19" s="26"/>
      <c r="L19" s="26"/>
    </row>
    <row r="20" spans="2:12" ht="19.5" customHeight="1" x14ac:dyDescent="0.25">
      <c r="B20" s="8" t="s">
        <v>18</v>
      </c>
      <c r="C20" s="12">
        <v>50</v>
      </c>
      <c r="D20" s="12">
        <v>50</v>
      </c>
      <c r="E20" s="8"/>
      <c r="F20" s="9"/>
      <c r="G20" s="26"/>
      <c r="H20" s="26"/>
      <c r="I20" s="26"/>
      <c r="J20" s="26"/>
      <c r="K20" s="26"/>
      <c r="L20" s="26"/>
    </row>
    <row r="21" spans="2:12" ht="19.5" customHeight="1" x14ac:dyDescent="0.25">
      <c r="C21" s="16"/>
      <c r="D21" s="16"/>
      <c r="E21" s="8"/>
      <c r="F21" s="9"/>
      <c r="G21" s="26"/>
      <c r="H21" s="26"/>
      <c r="I21" s="26"/>
      <c r="J21" s="26"/>
      <c r="K21" s="26"/>
      <c r="L21" s="26"/>
    </row>
    <row r="22" spans="2:12" ht="19.5" customHeight="1" x14ac:dyDescent="0.25">
      <c r="B22" s="10" t="s">
        <v>19</v>
      </c>
      <c r="C22" s="17"/>
      <c r="D22" s="17"/>
      <c r="E22" s="8"/>
      <c r="F22" s="9"/>
      <c r="G22" s="26"/>
      <c r="H22" s="26"/>
      <c r="I22" s="26"/>
      <c r="J22" s="26"/>
      <c r="K22" s="26"/>
      <c r="L22" s="26"/>
    </row>
    <row r="23" spans="2:12" ht="19.5" customHeight="1" x14ac:dyDescent="0.25">
      <c r="B23" s="8" t="s">
        <v>20</v>
      </c>
      <c r="C23" s="12">
        <v>50</v>
      </c>
      <c r="D23" s="12">
        <v>50</v>
      </c>
      <c r="E23" s="8"/>
      <c r="F23" s="8"/>
      <c r="G23" s="26"/>
      <c r="H23" s="26"/>
      <c r="I23" s="26"/>
      <c r="J23" s="26"/>
      <c r="K23" s="26"/>
      <c r="L23" s="26"/>
    </row>
    <row r="24" spans="2:12" ht="19.5" customHeight="1" x14ac:dyDescent="0.25">
      <c r="B24" s="8" t="s">
        <v>21</v>
      </c>
      <c r="C24" s="12">
        <v>100</v>
      </c>
      <c r="D24" s="12">
        <v>100</v>
      </c>
      <c r="E24" s="9"/>
    </row>
    <row r="25" spans="2:12" ht="19.5" customHeight="1" x14ac:dyDescent="0.25">
      <c r="B25" s="8" t="s">
        <v>22</v>
      </c>
      <c r="C25" s="12">
        <v>0</v>
      </c>
      <c r="D25" s="12">
        <v>0</v>
      </c>
    </row>
  </sheetData>
  <sheetProtection password="9373" sheet="1" selectLockedCells="1"/>
  <mergeCells count="3">
    <mergeCell ref="C3:D3"/>
    <mergeCell ref="C1:J1"/>
    <mergeCell ref="G4:L23"/>
  </mergeCells>
  <phoneticPr fontId="0" type="noConversion"/>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&amp;CSeite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zoomScaleNormal="100" workbookViewId="0">
      <selection activeCell="G18" sqref="G18"/>
    </sheetView>
  </sheetViews>
  <sheetFormatPr baseColWidth="10" defaultColWidth="11.7109375" defaultRowHeight="19.5" customHeight="1" x14ac:dyDescent="0.25"/>
  <cols>
    <col min="1" max="1" width="6.7109375" style="8" customWidth="1"/>
    <col min="2" max="2" width="44.5703125" style="21" customWidth="1"/>
    <col min="3" max="3" width="14" style="8" customWidth="1"/>
    <col min="4" max="4" width="14.5703125" style="8" customWidth="1"/>
    <col min="5" max="16384" width="11.7109375" style="8"/>
  </cols>
  <sheetData>
    <row r="1" spans="2:9" ht="112.5" customHeight="1" x14ac:dyDescent="0.25">
      <c r="C1" s="24" t="s">
        <v>59</v>
      </c>
      <c r="D1" s="24"/>
      <c r="E1" s="24"/>
      <c r="F1" s="24"/>
      <c r="G1" s="24"/>
      <c r="H1" s="24"/>
      <c r="I1" s="24"/>
    </row>
    <row r="2" spans="2:9" ht="15.75" customHeight="1" x14ac:dyDescent="0.25">
      <c r="B2" s="8"/>
      <c r="C2" s="22"/>
      <c r="D2" s="22"/>
      <c r="E2" s="22"/>
      <c r="F2" s="22"/>
      <c r="G2" s="22"/>
      <c r="H2" s="22"/>
      <c r="I2" s="22"/>
    </row>
    <row r="3" spans="2:9" ht="15" customHeight="1" x14ac:dyDescent="0.25">
      <c r="B3" s="8"/>
      <c r="C3" s="22"/>
      <c r="D3" s="22"/>
      <c r="E3" s="22"/>
      <c r="F3" s="22"/>
      <c r="G3" s="22"/>
      <c r="H3" s="22"/>
      <c r="I3" s="22"/>
    </row>
    <row r="4" spans="2:9" ht="19.5" customHeight="1" x14ac:dyDescent="0.25">
      <c r="B4" s="10" t="s">
        <v>23</v>
      </c>
      <c r="C4" s="10" t="s">
        <v>56</v>
      </c>
      <c r="D4" s="10" t="s">
        <v>57</v>
      </c>
    </row>
    <row r="6" spans="2:9" ht="19.5" customHeight="1" x14ac:dyDescent="0.25">
      <c r="B6" s="10" t="s">
        <v>24</v>
      </c>
    </row>
    <row r="7" spans="2:9" ht="19.5" customHeight="1" x14ac:dyDescent="0.25">
      <c r="B7" s="8" t="s">
        <v>25</v>
      </c>
      <c r="C7" s="27">
        <f>Rechner!B9</f>
        <v>5.24</v>
      </c>
      <c r="D7" s="27">
        <f>Rechner!C9</f>
        <v>7.72</v>
      </c>
      <c r="F7" s="19"/>
    </row>
    <row r="8" spans="2:9" ht="19.5" customHeight="1" x14ac:dyDescent="0.25">
      <c r="B8" s="8" t="s">
        <v>26</v>
      </c>
      <c r="C8" s="27">
        <f>IF(C7&lt;D7,Rechner!B11,"  ")</f>
        <v>2.4799999999999995</v>
      </c>
      <c r="D8" s="27" t="str">
        <f>IF(D7&lt;C7,Rechner!B11,"  ")</f>
        <v xml:space="preserve">  </v>
      </c>
      <c r="F8" s="19"/>
    </row>
    <row r="9" spans="2:9" ht="19.5" customHeight="1" x14ac:dyDescent="0.25">
      <c r="B9" s="8" t="s">
        <v>27</v>
      </c>
      <c r="C9" s="27">
        <f>Rechner!B7</f>
        <v>524</v>
      </c>
      <c r="D9" s="27">
        <f>Rechner!C7</f>
        <v>772</v>
      </c>
      <c r="F9" s="19"/>
    </row>
    <row r="10" spans="2:9" ht="19.5" customHeight="1" x14ac:dyDescent="0.25">
      <c r="B10" s="8" t="s">
        <v>26</v>
      </c>
      <c r="C10" s="27">
        <f>IF(C9&lt;D9,Rechner!B10,"  ")</f>
        <v>248</v>
      </c>
      <c r="D10" s="27" t="str">
        <f>IF(D9&lt;C9,Rechner!B10,"  ")</f>
        <v xml:space="preserve">  </v>
      </c>
      <c r="F10" s="19"/>
    </row>
    <row r="11" spans="2:9" ht="19.5" customHeight="1" x14ac:dyDescent="0.25">
      <c r="B11" s="8"/>
      <c r="C11" s="27"/>
      <c r="D11" s="27"/>
      <c r="F11" s="19"/>
    </row>
    <row r="12" spans="2:9" ht="19.5" customHeight="1" x14ac:dyDescent="0.25">
      <c r="B12" s="10" t="s">
        <v>28</v>
      </c>
      <c r="C12" s="28"/>
      <c r="D12" s="28"/>
      <c r="F12" s="19"/>
    </row>
    <row r="13" spans="2:9" ht="19.5" customHeight="1" x14ac:dyDescent="0.25">
      <c r="B13" s="8" t="s">
        <v>25</v>
      </c>
      <c r="C13" s="27">
        <f>Rechner!B18</f>
        <v>2.2599999999999998</v>
      </c>
      <c r="D13" s="27">
        <f>Rechner!C18</f>
        <v>4.78</v>
      </c>
      <c r="F13" s="19"/>
    </row>
    <row r="14" spans="2:9" ht="19.5" customHeight="1" x14ac:dyDescent="0.25">
      <c r="B14" s="8" t="s">
        <v>29</v>
      </c>
      <c r="C14" s="27" t="str">
        <f>IF(C13&gt;D13,Rechner!B19,"  ")</f>
        <v xml:space="preserve">  </v>
      </c>
      <c r="D14" s="27">
        <f>IF(D13&gt;C13,Rechner!B19,"  ")</f>
        <v>2.5200000000000005</v>
      </c>
      <c r="F14" s="19"/>
    </row>
    <row r="15" spans="2:9" ht="19.5" customHeight="1" x14ac:dyDescent="0.25">
      <c r="B15" s="8" t="s">
        <v>27</v>
      </c>
      <c r="C15" s="27">
        <f>Rechner!B20</f>
        <v>226</v>
      </c>
      <c r="D15" s="27">
        <f>Rechner!C20</f>
        <v>478</v>
      </c>
      <c r="F15" s="19"/>
    </row>
    <row r="16" spans="2:9" ht="19.5" customHeight="1" x14ac:dyDescent="0.25">
      <c r="B16" s="8" t="s">
        <v>29</v>
      </c>
      <c r="C16" s="27" t="str">
        <f>IF(C15&gt;D15,Rechner!B21,"  ")</f>
        <v xml:space="preserve">  </v>
      </c>
      <c r="D16" s="27">
        <f>IF(D15&gt;C15,Rechner!B21,"  ")</f>
        <v>252</v>
      </c>
      <c r="F16" s="19"/>
    </row>
    <row r="17" spans="2:6" ht="19.5" customHeight="1" x14ac:dyDescent="0.25">
      <c r="B17" s="8"/>
      <c r="C17" s="27"/>
      <c r="D17" s="27"/>
      <c r="F17" s="19"/>
    </row>
    <row r="18" spans="2:6" ht="19.5" customHeight="1" x14ac:dyDescent="0.25">
      <c r="B18" s="10" t="s">
        <v>30</v>
      </c>
      <c r="C18" s="28"/>
      <c r="D18" s="28"/>
      <c r="F18" s="19"/>
    </row>
    <row r="19" spans="2:6" ht="19.5" customHeight="1" x14ac:dyDescent="0.25">
      <c r="B19" s="8" t="s">
        <v>31</v>
      </c>
      <c r="C19" s="29">
        <f>Rechner!B25</f>
        <v>0.49090909090909091</v>
      </c>
      <c r="D19" s="29">
        <f>Rechner!C25</f>
        <v>0.4956521739130435</v>
      </c>
      <c r="F19" s="19"/>
    </row>
    <row r="20" spans="2:6" ht="19.5" customHeight="1" x14ac:dyDescent="0.25">
      <c r="B20" s="8" t="s">
        <v>32</v>
      </c>
      <c r="C20" s="29" t="str">
        <f>IF(C19&gt;D19,Rechner!B26,"  ")</f>
        <v xml:space="preserve">  </v>
      </c>
      <c r="D20" s="27">
        <f>IF(D19&gt;C19,Rechner!B26,"  ")</f>
        <v>4.7430830039525973E-3</v>
      </c>
      <c r="F20" s="19"/>
    </row>
    <row r="21" spans="2:6" ht="19.5" customHeight="1" x14ac:dyDescent="0.25">
      <c r="B21" s="8" t="s">
        <v>33</v>
      </c>
      <c r="C21" s="28" t="str">
        <f>IF(C19&gt;Eingabe!C7,"erfüllt","nicht erfüllt")</f>
        <v>erfüllt</v>
      </c>
      <c r="D21" s="28" t="str">
        <f>IF(D19&gt;Eingabe!D7,"erfüllt","nicht erfüllt")</f>
        <v>erfüllt</v>
      </c>
      <c r="F21" s="19"/>
    </row>
    <row r="22" spans="2:6" ht="19.5" customHeight="1" x14ac:dyDescent="0.25">
      <c r="B22" s="8" t="s">
        <v>34</v>
      </c>
      <c r="C22" s="29">
        <f>Rechner!B29</f>
        <v>0.19652173913043477</v>
      </c>
      <c r="D22" s="28" t="str">
        <f>Rechner!C29</f>
        <v xml:space="preserve"> </v>
      </c>
      <c r="F22" s="19"/>
    </row>
    <row r="23" spans="2:6" ht="19.5" customHeight="1" x14ac:dyDescent="0.25">
      <c r="B23" s="8" t="s">
        <v>33</v>
      </c>
      <c r="C23" s="28" t="str">
        <f>IF(Eingabe!C7&gt;C22,"nicht erfüllt",IF(C22=" "," ","erfüllt"))</f>
        <v>erfüllt</v>
      </c>
      <c r="D23" s="28" t="str">
        <f>IF(Eingabe!D7&gt;D22,"nicht erfüllt",IF(D22=" "," ","erfüllt"))</f>
        <v xml:space="preserve"> </v>
      </c>
      <c r="F23" s="19"/>
    </row>
    <row r="24" spans="2:6" ht="19.5" customHeight="1" x14ac:dyDescent="0.25">
      <c r="B24" s="8" t="s">
        <v>35</v>
      </c>
      <c r="C24" s="30">
        <f>Rechner!B31</f>
        <v>2.2167487684729066</v>
      </c>
      <c r="D24" s="30">
        <f>Rechner!C31</f>
        <v>1.048951048951049</v>
      </c>
      <c r="E24" s="8" t="s">
        <v>9</v>
      </c>
      <c r="F24" s="19"/>
    </row>
    <row r="25" spans="2:6" ht="19.5" customHeight="1" x14ac:dyDescent="0.25">
      <c r="B25" s="8" t="s">
        <v>36</v>
      </c>
      <c r="C25" s="20" t="str">
        <f>IF(C24&gt;D24," ",Rechner!B32)</f>
        <v xml:space="preserve"> </v>
      </c>
      <c r="D25" s="20">
        <f>IF(D24&gt;C24," ",Rechner!B32)</f>
        <v>1.1677977195218576</v>
      </c>
      <c r="E25" s="8" t="s">
        <v>9</v>
      </c>
    </row>
  </sheetData>
  <sheetProtection password="9373" sheet="1" selectLockedCells="1"/>
  <mergeCells count="1">
    <mergeCell ref="C1:I1"/>
  </mergeCells>
  <phoneticPr fontId="0" type="noConversion"/>
  <conditionalFormatting sqref="C7">
    <cfRule type="cellIs" dxfId="45" priority="4" stopIfTrue="1" operator="greaterThan">
      <formula>$D$7</formula>
    </cfRule>
    <cfRule type="cellIs" dxfId="44" priority="5" stopIfTrue="1" operator="lessThan">
      <formula>$D$7</formula>
    </cfRule>
    <cfRule type="cellIs" dxfId="43" priority="6" stopIfTrue="1" operator="equal">
      <formula>$D$7</formula>
    </cfRule>
  </conditionalFormatting>
  <conditionalFormatting sqref="C9">
    <cfRule type="cellIs" dxfId="42" priority="7" stopIfTrue="1" operator="equal">
      <formula>$D$9</formula>
    </cfRule>
    <cfRule type="cellIs" dxfId="41" priority="8" stopIfTrue="1" operator="greaterThan">
      <formula>$D$9</formula>
    </cfRule>
    <cfRule type="cellIs" dxfId="40" priority="9" stopIfTrue="1" operator="lessThan">
      <formula>$D$9</formula>
    </cfRule>
  </conditionalFormatting>
  <conditionalFormatting sqref="C13">
    <cfRule type="cellIs" dxfId="39" priority="10" stopIfTrue="1" operator="equal">
      <formula>$D$13</formula>
    </cfRule>
    <cfRule type="cellIs" dxfId="38" priority="11" stopIfTrue="1" operator="lessThan">
      <formula>$D$13</formula>
    </cfRule>
    <cfRule type="cellIs" dxfId="37" priority="12" stopIfTrue="1" operator="greaterThan">
      <formula>$D$13</formula>
    </cfRule>
  </conditionalFormatting>
  <conditionalFormatting sqref="C15">
    <cfRule type="cellIs" dxfId="36" priority="13" stopIfTrue="1" operator="equal">
      <formula>$D$15</formula>
    </cfRule>
    <cfRule type="cellIs" dxfId="35" priority="14" stopIfTrue="1" operator="lessThan">
      <formula>$D$15</formula>
    </cfRule>
    <cfRule type="cellIs" dxfId="34" priority="15" stopIfTrue="1" operator="greaterThan">
      <formula>$D$15</formula>
    </cfRule>
  </conditionalFormatting>
  <conditionalFormatting sqref="C19">
    <cfRule type="cellIs" dxfId="33" priority="16" stopIfTrue="1" operator="equal">
      <formula>$D$19</formula>
    </cfRule>
    <cfRule type="cellIs" dxfId="32" priority="17" stopIfTrue="1" operator="lessThan">
      <formula>$D$19</formula>
    </cfRule>
    <cfRule type="cellIs" dxfId="31" priority="18" stopIfTrue="1" operator="greaterThan">
      <formula>$D$19</formula>
    </cfRule>
  </conditionalFormatting>
  <conditionalFormatting sqref="C21:D21">
    <cfRule type="cellIs" dxfId="30" priority="19" stopIfTrue="1" operator="equal">
      <formula>"erfüllt"</formula>
    </cfRule>
    <cfRule type="cellIs" dxfId="29" priority="20" stopIfTrue="1" operator="equal">
      <formula>"nicht erfüllt"</formula>
    </cfRule>
  </conditionalFormatting>
  <conditionalFormatting sqref="C22">
    <cfRule type="cellIs" dxfId="28" priority="21" stopIfTrue="1" operator="greaterThan">
      <formula>0</formula>
    </cfRule>
    <cfRule type="cellIs" dxfId="27" priority="22" stopIfTrue="1" operator="equal">
      <formula>0</formula>
    </cfRule>
    <cfRule type="cellIs" dxfId="26" priority="23" stopIfTrue="1" operator="lessThan">
      <formula>0</formula>
    </cfRule>
  </conditionalFormatting>
  <conditionalFormatting sqref="C23:D23">
    <cfRule type="cellIs" dxfId="25" priority="24" stopIfTrue="1" operator="equal">
      <formula>"erfüllt"</formula>
    </cfRule>
    <cfRule type="cellIs" dxfId="24" priority="25" stopIfTrue="1" operator="equal">
      <formula>"nicht erfüllt"</formula>
    </cfRule>
    <cfRule type="cellIs" dxfId="23" priority="26" stopIfTrue="1" operator="equal">
      <formula>" "</formula>
    </cfRule>
  </conditionalFormatting>
  <conditionalFormatting sqref="C24">
    <cfRule type="cellIs" dxfId="2" priority="27" stopIfTrue="1" operator="equal">
      <formula>$D$24</formula>
    </cfRule>
    <cfRule type="cellIs" dxfId="1" priority="28" stopIfTrue="1" operator="lessThan">
      <formula>$D$24</formula>
    </cfRule>
    <cfRule type="cellIs" dxfId="0" priority="29" stopIfTrue="1" operator="greaterThan">
      <formula>$D$24</formula>
    </cfRule>
  </conditionalFormatting>
  <conditionalFormatting sqref="D9">
    <cfRule type="cellIs" dxfId="22" priority="33" stopIfTrue="1" operator="equal">
      <formula>$C$9</formula>
    </cfRule>
    <cfRule type="cellIs" dxfId="21" priority="34" stopIfTrue="1" operator="lessThan">
      <formula>$C$9</formula>
    </cfRule>
    <cfRule type="cellIs" dxfId="20" priority="35" stopIfTrue="1" operator="greaterThan">
      <formula>$C$9</formula>
    </cfRule>
  </conditionalFormatting>
  <conditionalFormatting sqref="D13">
    <cfRule type="cellIs" dxfId="19" priority="36" stopIfTrue="1" operator="equal">
      <formula>$C$13</formula>
    </cfRule>
    <cfRule type="cellIs" dxfId="18" priority="37" stopIfTrue="1" operator="lessThan">
      <formula>$C$13</formula>
    </cfRule>
    <cfRule type="cellIs" dxfId="17" priority="38" stopIfTrue="1" operator="greaterThan">
      <formula>$C$13</formula>
    </cfRule>
  </conditionalFormatting>
  <conditionalFormatting sqref="D15">
    <cfRule type="cellIs" dxfId="16" priority="39" stopIfTrue="1" operator="equal">
      <formula>$C$15</formula>
    </cfRule>
    <cfRule type="cellIs" dxfId="15" priority="40" stopIfTrue="1" operator="greaterThan">
      <formula>$C$15</formula>
    </cfRule>
    <cfRule type="cellIs" dxfId="14" priority="41" stopIfTrue="1" operator="lessThan">
      <formula>$C$15</formula>
    </cfRule>
  </conditionalFormatting>
  <conditionalFormatting sqref="D19">
    <cfRule type="cellIs" dxfId="13" priority="42" stopIfTrue="1" operator="equal">
      <formula>$C$19</formula>
    </cfRule>
    <cfRule type="cellIs" dxfId="12" priority="43" stopIfTrue="1" operator="lessThan">
      <formula>$C$19</formula>
    </cfRule>
    <cfRule type="cellIs" dxfId="11" priority="44" stopIfTrue="1" operator="greaterThan">
      <formula>$C$19</formula>
    </cfRule>
  </conditionalFormatting>
  <conditionalFormatting sqref="D22">
    <cfRule type="cellIs" dxfId="10" priority="45" stopIfTrue="1" operator="greaterThan">
      <formula>0</formula>
    </cfRule>
    <cfRule type="cellIs" dxfId="9" priority="46" stopIfTrue="1" operator="lessThan">
      <formula>0</formula>
    </cfRule>
  </conditionalFormatting>
  <conditionalFormatting sqref="D24">
    <cfRule type="cellIs" dxfId="8" priority="47" stopIfTrue="1" operator="equal">
      <formula>$C$24</formula>
    </cfRule>
    <cfRule type="cellIs" dxfId="7" priority="48" stopIfTrue="1" operator="lessThan">
      <formula>$C$24</formula>
    </cfRule>
    <cfRule type="cellIs" dxfId="6" priority="49" stopIfTrue="1" operator="greaterThan">
      <formula>$C$24</formula>
    </cfRule>
  </conditionalFormatting>
  <conditionalFormatting sqref="D7">
    <cfRule type="cellIs" dxfId="5" priority="1" stopIfTrue="1" operator="greaterThan">
      <formula>$C$7</formula>
    </cfRule>
    <cfRule type="cellIs" dxfId="4" priority="2" stopIfTrue="1" operator="lessThan">
      <formula>$C$7</formula>
    </cfRule>
    <cfRule type="cellIs" dxfId="3" priority="3" stopIfTrue="1" operator="equal">
      <formula>$C$7</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8" workbookViewId="0">
      <selection activeCell="C33" sqref="C33"/>
    </sheetView>
  </sheetViews>
  <sheetFormatPr baseColWidth="10" defaultColWidth="11.7109375" defaultRowHeight="12.75" x14ac:dyDescent="0.2"/>
  <cols>
    <col min="1" max="1" width="28.140625" customWidth="1"/>
  </cols>
  <sheetData>
    <row r="1" spans="1:3" x14ac:dyDescent="0.2">
      <c r="B1" t="s">
        <v>1</v>
      </c>
      <c r="C1" t="s">
        <v>2</v>
      </c>
    </row>
    <row r="2" spans="1:3" x14ac:dyDescent="0.2">
      <c r="A2" t="s">
        <v>37</v>
      </c>
      <c r="B2" s="1">
        <f>(SUM(Eingabe!C8:C9)-Eingabe!C10)/Eingabe!C11</f>
        <v>180</v>
      </c>
      <c r="C2" s="1">
        <f>(SUM(Eingabe!D8:D9)-Eingabe!D10)/Eingabe!D11</f>
        <v>380</v>
      </c>
    </row>
    <row r="3" spans="1:3" x14ac:dyDescent="0.2">
      <c r="A3" t="s">
        <v>38</v>
      </c>
      <c r="B3" s="1">
        <f>(SUM(Eingabe!C8:C10)/2)*Eingabe!C17</f>
        <v>44</v>
      </c>
      <c r="C3" s="1">
        <f>(SUM(Eingabe!D8:D10)/2)*Eingabe!D17</f>
        <v>92</v>
      </c>
    </row>
    <row r="5" spans="1:3" x14ac:dyDescent="0.2">
      <c r="A5" t="s">
        <v>39</v>
      </c>
      <c r="B5" s="1">
        <f>SUM(B2:B3)+SUM(Eingabe!C19:C20)</f>
        <v>374</v>
      </c>
      <c r="C5" s="1">
        <f>SUM(C2:C3)+SUM(Eingabe!D19:D20)</f>
        <v>622</v>
      </c>
    </row>
    <row r="6" spans="1:3" x14ac:dyDescent="0.2">
      <c r="A6" t="s">
        <v>40</v>
      </c>
      <c r="B6" s="1">
        <f>SUM(Eingabe!C23:C25)</f>
        <v>150</v>
      </c>
      <c r="C6" s="1">
        <f>SUM(Eingabe!D23:D25)</f>
        <v>150</v>
      </c>
    </row>
    <row r="7" spans="1:3" x14ac:dyDescent="0.2">
      <c r="A7" t="s">
        <v>41</v>
      </c>
      <c r="B7" s="1">
        <f>SUM(B5:B6)</f>
        <v>524</v>
      </c>
      <c r="C7" s="1">
        <f>SUM(C5:C6)</f>
        <v>772</v>
      </c>
    </row>
    <row r="9" spans="1:3" x14ac:dyDescent="0.2">
      <c r="A9" t="s">
        <v>42</v>
      </c>
      <c r="B9" s="2">
        <f>B7/Eingabe!C12</f>
        <v>5.24</v>
      </c>
      <c r="C9" s="2">
        <f>C7/Eingabe!D12</f>
        <v>7.72</v>
      </c>
    </row>
    <row r="10" spans="1:3" x14ac:dyDescent="0.2">
      <c r="A10" t="s">
        <v>43</v>
      </c>
      <c r="B10" s="1">
        <f>IF(B7&gt;C7,B7-C7,C7-B7)</f>
        <v>248</v>
      </c>
    </row>
    <row r="11" spans="1:3" x14ac:dyDescent="0.2">
      <c r="A11" t="s">
        <v>43</v>
      </c>
      <c r="B11" s="1">
        <f>IF(B9&gt;C9,B9-C9,C9-B9)</f>
        <v>2.4799999999999995</v>
      </c>
    </row>
    <row r="13" spans="1:3" x14ac:dyDescent="0.2">
      <c r="A13" t="s">
        <v>44</v>
      </c>
      <c r="B13" s="2">
        <f>B5/Eingabe!C12</f>
        <v>3.74</v>
      </c>
      <c r="C13" s="2">
        <f>C5/Eingabe!D12</f>
        <v>6.22</v>
      </c>
    </row>
    <row r="14" spans="1:3" x14ac:dyDescent="0.2">
      <c r="A14" t="s">
        <v>45</v>
      </c>
      <c r="B14" s="1">
        <f>B6/Eingabe!C12</f>
        <v>1.5</v>
      </c>
      <c r="C14" s="1">
        <f>C6/Eingabe!D12</f>
        <v>1.5</v>
      </c>
    </row>
    <row r="16" spans="1:3" x14ac:dyDescent="0.2">
      <c r="A16" t="s">
        <v>46</v>
      </c>
      <c r="B16" s="1">
        <f>Eingabe!C13/Eingabe!C12</f>
        <v>7.5</v>
      </c>
      <c r="C16" s="1">
        <f>Eingabe!D13/Eingabe!D12</f>
        <v>12.5</v>
      </c>
    </row>
    <row r="18" spans="1:3" x14ac:dyDescent="0.2">
      <c r="A18" t="s">
        <v>47</v>
      </c>
      <c r="B18" s="2">
        <f>B16-B9</f>
        <v>2.2599999999999998</v>
      </c>
      <c r="C18" s="2">
        <f>C16-C9</f>
        <v>4.78</v>
      </c>
    </row>
    <row r="19" spans="1:3" x14ac:dyDescent="0.2">
      <c r="A19" t="s">
        <v>48</v>
      </c>
      <c r="B19" s="1">
        <f>IF(B18&gt;C18,B18-C18,C18-B18)</f>
        <v>2.5200000000000005</v>
      </c>
    </row>
    <row r="20" spans="1:3" x14ac:dyDescent="0.2">
      <c r="A20" t="s">
        <v>49</v>
      </c>
      <c r="B20" s="2">
        <f>B16*Eingabe!C12-B7</f>
        <v>226</v>
      </c>
      <c r="C20" s="2">
        <f>C16*Eingabe!D12-C7</f>
        <v>478</v>
      </c>
    </row>
    <row r="21" spans="1:3" x14ac:dyDescent="0.2">
      <c r="A21" t="s">
        <v>48</v>
      </c>
      <c r="B21" s="1">
        <f>IF(B20&gt;C20,B20-C20,C20-B20)</f>
        <v>252</v>
      </c>
    </row>
    <row r="23" spans="1:3" x14ac:dyDescent="0.2">
      <c r="A23" t="s">
        <v>50</v>
      </c>
      <c r="B23" s="1">
        <f>SUM(Eingabe!C8:C10)/2</f>
        <v>550</v>
      </c>
      <c r="C23" s="1">
        <f>SUM(Eingabe!D8:D10)/2</f>
        <v>1150</v>
      </c>
    </row>
    <row r="24" spans="1:3" x14ac:dyDescent="0.2">
      <c r="A24" t="s">
        <v>51</v>
      </c>
      <c r="B24" s="1">
        <f>IF(B23&gt;C23,B23-C23,0)</f>
        <v>0</v>
      </c>
      <c r="C24" s="1">
        <f>IF(C23&gt;B23,C23-B23,0)</f>
        <v>600</v>
      </c>
    </row>
    <row r="25" spans="1:3" x14ac:dyDescent="0.2">
      <c r="A25" t="s">
        <v>31</v>
      </c>
      <c r="B25" s="3">
        <f>(Eingabe!C13-(B7-B3))/B23</f>
        <v>0.49090909090909091</v>
      </c>
      <c r="C25" s="3">
        <f>(Eingabe!D13-(C7-C3))/C23</f>
        <v>0.4956521739130435</v>
      </c>
    </row>
    <row r="26" spans="1:3" x14ac:dyDescent="0.2">
      <c r="A26" t="s">
        <v>32</v>
      </c>
      <c r="B26" s="3">
        <f>IF(B25&gt;C25,B25-C25,C25-B25)</f>
        <v>4.7430830039525973E-3</v>
      </c>
    </row>
    <row r="29" spans="1:3" x14ac:dyDescent="0.2">
      <c r="A29" t="s">
        <v>52</v>
      </c>
      <c r="B29" s="3">
        <f>IF(B24=0,(B20+Eingabe!C14)/(B23+C24)," ")</f>
        <v>0.19652173913043477</v>
      </c>
      <c r="C29" s="3" t="str">
        <f>IF(C24=0,(C20+Eingabe!D14)/(C23+B24)," ")</f>
        <v xml:space="preserve"> </v>
      </c>
    </row>
    <row r="31" spans="1:3" x14ac:dyDescent="0.2">
      <c r="A31" t="s">
        <v>53</v>
      </c>
      <c r="B31" s="4">
        <f>(SUM(Eingabe!C8:C9)-Eingabe!C10)/(B20+B2)</f>
        <v>2.2167487684729066</v>
      </c>
      <c r="C31" s="4">
        <f>(SUM(Eingabe!C8:C9)-Eingabe!C10)/(C20+C2)</f>
        <v>1.048951048951049</v>
      </c>
    </row>
    <row r="32" spans="1:3" x14ac:dyDescent="0.2">
      <c r="A32" t="s">
        <v>54</v>
      </c>
      <c r="B32" s="2">
        <f>IF(B31&gt;C31,B31-C31,C31-B31)</f>
        <v>1.1677977195218576</v>
      </c>
    </row>
  </sheetData>
  <phoneticPr fontId="0" type="noConversion"/>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Eingabe</vt:lpstr>
      <vt:lpstr>Auswertung</vt:lpstr>
      <vt:lpstr>Rechner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EuroCoaching GmbH</dc:creator>
  <cp:lastModifiedBy>a</cp:lastModifiedBy>
  <cp:revision>4</cp:revision>
  <cp:lastPrinted>2007-03-29T11:28:04Z</cp:lastPrinted>
  <dcterms:created xsi:type="dcterms:W3CDTF">2007-03-28T11:19:47Z</dcterms:created>
  <dcterms:modified xsi:type="dcterms:W3CDTF">2016-08-04T19:55:06Z</dcterms:modified>
</cp:coreProperties>
</file>